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Tammsaare 47, Tallinn/"/>
    </mc:Choice>
  </mc:AlternateContent>
  <xr:revisionPtr revIDLastSave="140" documentId="11_94DD9CCA9D5AA982623964DF106074B36D5CC433" xr6:coauthVersionLast="47" xr6:coauthVersionMax="47" xr10:uidLastSave="{4A95BE33-4CC6-4D36-A36F-45FBE9F07FA2}"/>
  <bookViews>
    <workbookView xWindow="-120" yWindow="-120" windowWidth="29040" windowHeight="15840" xr2:uid="{00000000-000D-0000-FFFF-FFFF00000000}"/>
  </bookViews>
  <sheets>
    <sheet name="Lepingu lisa 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3" i="1"/>
  <c r="N25" i="1"/>
  <c r="N26" i="1"/>
  <c r="N27" i="1"/>
  <c r="N28" i="1"/>
  <c r="N29" i="1"/>
  <c r="N24" i="1"/>
  <c r="N16" i="1"/>
  <c r="N17" i="1"/>
  <c r="N18" i="1"/>
  <c r="N19" i="1"/>
  <c r="N20" i="1"/>
  <c r="K14" i="1"/>
  <c r="K15" i="1"/>
  <c r="N15" i="1" s="1"/>
  <c r="K16" i="1"/>
  <c r="K17" i="1"/>
  <c r="K18" i="1"/>
  <c r="K19" i="1"/>
  <c r="K20" i="1"/>
  <c r="K13" i="1"/>
  <c r="J28" i="1"/>
  <c r="J27" i="1"/>
  <c r="J26" i="1"/>
  <c r="J24" i="1"/>
  <c r="J30" i="1" s="1"/>
  <c r="E28" i="1"/>
  <c r="E27" i="1"/>
  <c r="E26" i="1"/>
  <c r="E24" i="1"/>
  <c r="E14" i="1"/>
  <c r="E15" i="1"/>
  <c r="E16" i="1"/>
  <c r="E17" i="1"/>
  <c r="E18" i="1"/>
  <c r="E19" i="1"/>
  <c r="E20" i="1"/>
  <c r="E13" i="1"/>
  <c r="K30" i="1"/>
  <c r="J21" i="1"/>
  <c r="J32" i="1" l="1"/>
  <c r="J33" i="1" s="1"/>
  <c r="J34" i="1" s="1"/>
  <c r="K21" i="1"/>
  <c r="F30" i="1"/>
  <c r="N30" i="1" s="1"/>
  <c r="K32" i="1" l="1"/>
  <c r="K35" i="1" s="1"/>
  <c r="N21" i="1"/>
  <c r="E30" i="1"/>
  <c r="E32" i="1" s="1"/>
  <c r="E21" i="1"/>
  <c r="K33" i="1" l="1"/>
  <c r="K34" i="1" s="1"/>
  <c r="N32" i="1"/>
  <c r="F21" i="1"/>
  <c r="F32" i="1" s="1"/>
  <c r="F35" i="1" s="1"/>
  <c r="E33" i="1"/>
  <c r="E34" i="1" s="1"/>
  <c r="N33" i="1" l="1"/>
  <c r="K36" i="1"/>
  <c r="F33" i="1"/>
  <c r="F34" i="1" l="1"/>
  <c r="F36" i="1" l="1"/>
  <c r="N34" i="1"/>
</calcChain>
</file>

<file path=xl/sharedStrings.xml><?xml version="1.0" encoding="utf-8"?>
<sst xmlns="http://schemas.openxmlformats.org/spreadsheetml/2006/main" count="63" uniqueCount="45">
  <si>
    <t>Lisa 3 üürilepingule nr Ü8329/14</t>
  </si>
  <si>
    <t>Üür ja kõrvalteenuste tasu al 01.01.2025</t>
  </si>
  <si>
    <t>Üürnik</t>
  </si>
  <si>
    <t>Politsei ja Piirivalveamet</t>
  </si>
  <si>
    <t>Üüripinna aadress</t>
  </si>
  <si>
    <t>Tallinn, A.H. Tammsaare tee 47</t>
  </si>
  <si>
    <t>Üüripind (hooned)</t>
  </si>
  <si>
    <r>
      <t>m</t>
    </r>
    <r>
      <rPr>
        <b/>
        <vertAlign val="superscript"/>
        <sz val="11"/>
        <color indexed="8"/>
        <rFont val="Calibri"/>
        <family val="2"/>
      </rPr>
      <t>2</t>
    </r>
  </si>
  <si>
    <t>Territoorium</t>
  </si>
  <si>
    <t>Kehtiv üür kuni 31.10.2025 indekseerimise prognoosi alusel</t>
  </si>
  <si>
    <t>Uus üüripakkumine al 01.11.2025</t>
  </si>
  <si>
    <t>erinevus</t>
  </si>
  <si>
    <t xml:space="preserve">Üüriteenused ja üür  </t>
  </si>
  <si>
    <r>
      <t>EUR/m</t>
    </r>
    <r>
      <rPr>
        <b/>
        <vertAlign val="superscript"/>
        <sz val="11"/>
        <color indexed="8"/>
        <rFont val="Calibri"/>
        <family val="2"/>
      </rPr>
      <t>2</t>
    </r>
  </si>
  <si>
    <t>summa kuus</t>
  </si>
  <si>
    <t xml:space="preserve">Muutmise alus </t>
  </si>
  <si>
    <t>Märkused</t>
  </si>
  <si>
    <t>Netoüür</t>
  </si>
  <si>
    <t>31.dets THI, koefitsient 1, max 3%</t>
  </si>
  <si>
    <t>Kinnisvara haldamine (haldusteenus)</t>
  </si>
  <si>
    <t>RKAS järelevalveteenus</t>
  </si>
  <si>
    <t>Tehnohooldus</t>
  </si>
  <si>
    <t>Heakord (va 331, 334, 335, 339)</t>
  </si>
  <si>
    <t xml:space="preserve">Remonttööd </t>
  </si>
  <si>
    <t>Omanikukohustused</t>
  </si>
  <si>
    <t>Tugiteenused</t>
  </si>
  <si>
    <t>ÜÜR KOKKU</t>
  </si>
  <si>
    <t>Kõrvalteenused ja kõrvalteenuste tasud</t>
  </si>
  <si>
    <t>Heakord (331, 334, 335, 339)</t>
  </si>
  <si>
    <t>Toodud teenuste prognoosmaksumus, tasumine tegeliku kulu alusel</t>
  </si>
  <si>
    <t>Tarbimisteenused</t>
  </si>
  <si>
    <t>Elektrienergia</t>
  </si>
  <si>
    <t>Küte (soojusenergia)</t>
  </si>
  <si>
    <t>Vesi ja kanalisatsioon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</si>
  <si>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</si>
  <si>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</si>
  <si>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</si>
  <si>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</si>
  <si>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</si>
  <si>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10 kuud</t>
  </si>
  <si>
    <t>2 kuud</t>
  </si>
  <si>
    <t>ÜÜR JA KÕRVALTEENUSTE TASUD KOOS KÄIBEMAKSUGA (perioodil)</t>
  </si>
  <si>
    <t>Üürileandja:</t>
  </si>
  <si>
    <t>Üürnik:</t>
  </si>
  <si>
    <t>(allkirjastatud digitaalselt)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</si>
</sst>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1"/>
      <color theme="0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0" xfId="0" applyFont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/>
    <xf numFmtId="0" fontId="6" fillId="2" borderId="26" xfId="0" applyFont="1" applyFill="1" applyBorder="1"/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9" xfId="0" applyNumberFormat="1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9" xfId="0" applyFont="1" applyBorder="1"/>
    <xf numFmtId="4" fontId="4" fillId="3" borderId="9" xfId="0" applyNumberFormat="1" applyFont="1" applyFill="1" applyBorder="1" applyAlignment="1">
      <alignment wrapText="1"/>
    </xf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8" xfId="0" applyFont="1" applyFill="1" applyBorder="1"/>
    <xf numFmtId="4" fontId="6" fillId="2" borderId="8" xfId="0" applyNumberFormat="1" applyFont="1" applyFill="1" applyBorder="1" applyAlignment="1">
      <alignment horizontal="right"/>
    </xf>
    <xf numFmtId="4" fontId="6" fillId="2" borderId="16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0" xfId="0" applyFont="1" applyFill="1"/>
    <xf numFmtId="0" fontId="6" fillId="3" borderId="18" xfId="0" applyFont="1" applyFill="1" applyBorder="1"/>
    <xf numFmtId="4" fontId="6" fillId="3" borderId="8" xfId="0" applyNumberFormat="1" applyFont="1" applyFill="1" applyBorder="1" applyAlignment="1">
      <alignment horizontal="right"/>
    </xf>
    <xf numFmtId="0" fontId="4" fillId="3" borderId="18" xfId="0" applyFont="1" applyFill="1" applyBorder="1"/>
    <xf numFmtId="0" fontId="6" fillId="2" borderId="6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 wrapText="1"/>
    </xf>
    <xf numFmtId="0" fontId="6" fillId="4" borderId="20" xfId="0" applyFont="1" applyFill="1" applyBorder="1" applyAlignment="1">
      <alignment horizontal="left"/>
    </xf>
    <xf numFmtId="0" fontId="6" fillId="4" borderId="21" xfId="0" applyFont="1" applyFill="1" applyBorder="1"/>
    <xf numFmtId="0" fontId="6" fillId="4" borderId="22" xfId="0" applyFont="1" applyFill="1" applyBorder="1"/>
    <xf numFmtId="4" fontId="6" fillId="4" borderId="22" xfId="0" applyNumberFormat="1" applyFont="1" applyFill="1" applyBorder="1" applyAlignment="1">
      <alignment horizontal="right"/>
    </xf>
    <xf numFmtId="4" fontId="6" fillId="4" borderId="23" xfId="0" applyNumberFormat="1" applyFont="1" applyFill="1" applyBorder="1" applyAlignment="1">
      <alignment horizontal="right"/>
    </xf>
    <xf numFmtId="0" fontId="4" fillId="4" borderId="22" xfId="0" applyFont="1" applyFill="1" applyBorder="1"/>
    <xf numFmtId="0" fontId="6" fillId="0" borderId="0" xfId="0" applyFont="1" applyAlignment="1">
      <alignment horizontal="left"/>
    </xf>
    <xf numFmtId="4" fontId="6" fillId="0" borderId="17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9" fontId="5" fillId="0" borderId="0" xfId="0" applyNumberFormat="1" applyFont="1" applyAlignment="1">
      <alignment horizontal="left"/>
    </xf>
    <xf numFmtId="4" fontId="4" fillId="0" borderId="17" xfId="0" applyNumberFormat="1" applyFont="1" applyBorder="1"/>
    <xf numFmtId="4" fontId="6" fillId="0" borderId="17" xfId="0" applyNumberFormat="1" applyFont="1" applyBorder="1"/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4" fontId="5" fillId="0" borderId="25" xfId="0" applyNumberFormat="1" applyFont="1" applyBorder="1"/>
    <xf numFmtId="3" fontId="5" fillId="0" borderId="0" xfId="0" applyNumberFormat="1" applyFont="1"/>
    <xf numFmtId="4" fontId="5" fillId="0" borderId="0" xfId="0" applyNumberFormat="1" applyFont="1"/>
    <xf numFmtId="0" fontId="10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6" fillId="3" borderId="16" xfId="0" applyNumberFormat="1" applyFont="1" applyFill="1" applyBorder="1" applyAlignment="1">
      <alignment horizontal="right"/>
    </xf>
    <xf numFmtId="4" fontId="6" fillId="4" borderId="20" xfId="0" applyNumberFormat="1" applyFont="1" applyFill="1" applyBorder="1" applyAlignment="1">
      <alignment horizontal="right"/>
    </xf>
    <xf numFmtId="4" fontId="4" fillId="0" borderId="17" xfId="0" applyNumberFormat="1" applyFont="1" applyBorder="1" applyAlignment="1">
      <alignment horizontal="right"/>
    </xf>
    <xf numFmtId="4" fontId="4" fillId="0" borderId="24" xfId="0" applyNumberFormat="1" applyFont="1" applyBorder="1" applyAlignment="1">
      <alignment horizontal="right"/>
    </xf>
    <xf numFmtId="4" fontId="4" fillId="0" borderId="28" xfId="0" applyNumberFormat="1" applyFont="1" applyBorder="1" applyAlignment="1">
      <alignment horizontal="center" wrapText="1"/>
    </xf>
    <xf numFmtId="0" fontId="6" fillId="2" borderId="29" xfId="0" applyFont="1" applyFill="1" applyBorder="1" applyAlignment="1">
      <alignment horizontal="center"/>
    </xf>
    <xf numFmtId="4" fontId="4" fillId="0" borderId="11" xfId="0" applyNumberFormat="1" applyFont="1" applyBorder="1" applyAlignment="1">
      <alignment wrapText="1"/>
    </xf>
    <xf numFmtId="4" fontId="5" fillId="2" borderId="6" xfId="0" applyNumberFormat="1" applyFont="1" applyFill="1" applyBorder="1" applyAlignment="1">
      <alignment horizontal="right"/>
    </xf>
    <xf numFmtId="4" fontId="9" fillId="3" borderId="17" xfId="0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0" borderId="18" xfId="0" applyFont="1" applyBorder="1"/>
    <xf numFmtId="164" fontId="14" fillId="0" borderId="0" xfId="0" applyNumberFormat="1" applyFont="1" applyAlignment="1">
      <alignment horizontal="left"/>
    </xf>
    <xf numFmtId="0" fontId="14" fillId="0" borderId="0" xfId="0" applyFont="1"/>
    <xf numFmtId="0" fontId="15" fillId="0" borderId="0" xfId="0" applyFont="1"/>
    <xf numFmtId="4" fontId="16" fillId="0" borderId="11" xfId="0" applyNumberFormat="1" applyFont="1" applyBorder="1" applyAlignment="1">
      <alignment wrapText="1"/>
    </xf>
    <xf numFmtId="4" fontId="16" fillId="3" borderId="9" xfId="0" applyNumberFormat="1" applyFont="1" applyFill="1" applyBorder="1" applyAlignment="1">
      <alignment horizontal="right" wrapText="1"/>
    </xf>
    <xf numFmtId="4" fontId="16" fillId="0" borderId="11" xfId="0" applyNumberFormat="1" applyFont="1" applyBorder="1"/>
    <xf numFmtId="4" fontId="16" fillId="0" borderId="9" xfId="0" applyNumberFormat="1" applyFont="1" applyBorder="1"/>
    <xf numFmtId="4" fontId="16" fillId="0" borderId="9" xfId="0" applyNumberFormat="1" applyFont="1" applyBorder="1" applyAlignment="1">
      <alignment horizontal="right"/>
    </xf>
    <xf numFmtId="4" fontId="16" fillId="0" borderId="27" xfId="0" applyNumberFormat="1" applyFont="1" applyBorder="1" applyAlignment="1">
      <alignment horizontal="right"/>
    </xf>
    <xf numFmtId="2" fontId="4" fillId="0" borderId="0" xfId="0" applyNumberFormat="1" applyFont="1"/>
    <xf numFmtId="4" fontId="4" fillId="0" borderId="0" xfId="0" applyNumberFormat="1" applyFont="1"/>
    <xf numFmtId="4" fontId="8" fillId="0" borderId="10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4" fillId="3" borderId="32" xfId="0" applyNumberFormat="1" applyFont="1" applyFill="1" applyBorder="1" applyAlignment="1">
      <alignment horizontal="center" vertical="center" wrapText="1"/>
    </xf>
    <xf numFmtId="4" fontId="4" fillId="3" borderId="3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2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4" fillId="0" borderId="9" xfId="0" applyFont="1" applyBorder="1"/>
  </cellXfs>
  <cellStyles count="52">
    <cellStyle name="Normaallaad" xfId="0" builtinId="0"/>
    <cellStyle name="Normaallaad 10" xfId="3" xr:uid="{00000000-0005-0000-0000-000001000000}"/>
    <cellStyle name="Normaallaad 11" xfId="4" xr:uid="{00000000-0005-0000-0000-000002000000}"/>
    <cellStyle name="Normaallaad 12" xfId="5" xr:uid="{00000000-0005-0000-0000-000003000000}"/>
    <cellStyle name="Normaallaad 13" xfId="6" xr:uid="{00000000-0005-0000-0000-000004000000}"/>
    <cellStyle name="Normaallaad 14" xfId="7" xr:uid="{00000000-0005-0000-0000-000005000000}"/>
    <cellStyle name="Normaallaad 15" xfId="8" xr:uid="{00000000-0005-0000-0000-000006000000}"/>
    <cellStyle name="Normaallaad 16" xfId="9" xr:uid="{00000000-0005-0000-0000-000007000000}"/>
    <cellStyle name="Normaallaad 17" xfId="10" xr:uid="{00000000-0005-0000-0000-000008000000}"/>
    <cellStyle name="Normaallaad 18" xfId="11" xr:uid="{00000000-0005-0000-0000-000009000000}"/>
    <cellStyle name="Normaallaad 19" xfId="12" xr:uid="{00000000-0005-0000-0000-00000A000000}"/>
    <cellStyle name="Normaallaad 2" xfId="1" xr:uid="{00000000-0005-0000-0000-00000B000000}"/>
    <cellStyle name="Normaallaad 2 2" xfId="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44"/>
  <sheetViews>
    <sheetView tabSelected="1" zoomScale="85" zoomScaleNormal="85" workbookViewId="0">
      <selection activeCell="H8" sqref="H8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45.42578125" style="1" customWidth="1"/>
    <col min="5" max="6" width="14.42578125" style="1" customWidth="1"/>
    <col min="7" max="7" width="16.5703125" style="1" customWidth="1"/>
    <col min="8" max="8" width="34.85546875" style="1" customWidth="1"/>
    <col min="9" max="9" width="9.140625" style="1"/>
    <col min="10" max="11" width="15" style="1" customWidth="1"/>
    <col min="12" max="12" width="16.85546875" style="1" customWidth="1"/>
    <col min="13" max="13" width="33.5703125" style="1" customWidth="1"/>
    <col min="14" max="16384" width="9.140625" style="1"/>
  </cols>
  <sheetData>
    <row r="1" spans="1:14" x14ac:dyDescent="0.25">
      <c r="H1" s="61" t="s">
        <v>0</v>
      </c>
    </row>
    <row r="3" spans="1:14" ht="18.75" x14ac:dyDescent="0.3">
      <c r="A3" s="102" t="s">
        <v>1</v>
      </c>
      <c r="B3" s="102"/>
      <c r="C3" s="102"/>
      <c r="D3" s="102"/>
      <c r="E3" s="102"/>
      <c r="F3" s="102"/>
      <c r="G3" s="102"/>
      <c r="H3" s="102"/>
    </row>
    <row r="5" spans="1:14" s="2" customFormat="1" x14ac:dyDescent="0.25">
      <c r="C5" s="3" t="s">
        <v>2</v>
      </c>
      <c r="D5" s="4" t="s">
        <v>3</v>
      </c>
    </row>
    <row r="6" spans="1:14" s="2" customFormat="1" x14ac:dyDescent="0.25">
      <c r="C6" s="3" t="s">
        <v>4</v>
      </c>
      <c r="D6" s="4" t="s">
        <v>5</v>
      </c>
      <c r="H6" s="87"/>
    </row>
    <row r="7" spans="1:14" s="2" customFormat="1" x14ac:dyDescent="0.25"/>
    <row r="8" spans="1:14" s="2" customFormat="1" ht="15.75" customHeight="1" x14ac:dyDescent="0.25">
      <c r="D8" s="5" t="s">
        <v>6</v>
      </c>
      <c r="E8" s="6">
        <v>913</v>
      </c>
      <c r="F8" s="7" t="s">
        <v>7</v>
      </c>
      <c r="G8" s="8"/>
    </row>
    <row r="9" spans="1:14" s="2" customFormat="1" ht="15.75" customHeight="1" x14ac:dyDescent="0.25">
      <c r="D9" s="5" t="s">
        <v>8</v>
      </c>
      <c r="E9" s="6">
        <v>0</v>
      </c>
      <c r="F9" s="7" t="s">
        <v>7</v>
      </c>
      <c r="G9" s="8"/>
    </row>
    <row r="10" spans="1:14" s="2" customFormat="1" ht="15.75" customHeight="1" x14ac:dyDescent="0.25">
      <c r="D10" s="62"/>
      <c r="E10" s="63"/>
      <c r="F10" s="8"/>
      <c r="G10" s="8"/>
    </row>
    <row r="11" spans="1:14" s="2" customFormat="1" ht="15.75" customHeight="1" thickBot="1" x14ac:dyDescent="0.3">
      <c r="D11" s="62"/>
      <c r="E11" s="78" t="s">
        <v>9</v>
      </c>
      <c r="F11" s="79"/>
      <c r="G11" s="79"/>
      <c r="H11" s="80"/>
      <c r="I11" s="80"/>
      <c r="J11" s="79" t="s">
        <v>10</v>
      </c>
      <c r="N11" s="2" t="s">
        <v>11</v>
      </c>
    </row>
    <row r="12" spans="1:14" s="2" customFormat="1" ht="17.25" x14ac:dyDescent="0.25">
      <c r="B12" s="9" t="s">
        <v>12</v>
      </c>
      <c r="C12" s="10"/>
      <c r="D12" s="11"/>
      <c r="E12" s="69" t="s">
        <v>13</v>
      </c>
      <c r="F12" s="75" t="s">
        <v>14</v>
      </c>
      <c r="G12" s="12" t="s">
        <v>15</v>
      </c>
      <c r="H12" s="13" t="s">
        <v>16</v>
      </c>
      <c r="J12" s="69" t="s">
        <v>13</v>
      </c>
      <c r="K12" s="75" t="s">
        <v>14</v>
      </c>
      <c r="L12" s="12" t="s">
        <v>15</v>
      </c>
      <c r="M12" s="13" t="s">
        <v>16</v>
      </c>
      <c r="N12" s="88"/>
    </row>
    <row r="13" spans="1:14" s="2" customFormat="1" x14ac:dyDescent="0.25">
      <c r="B13" s="14"/>
      <c r="C13" s="103" t="s">
        <v>17</v>
      </c>
      <c r="D13" s="101"/>
      <c r="E13" s="70">
        <f>F13/$E$8</f>
        <v>15.200350492880613</v>
      </c>
      <c r="F13" s="15">
        <v>13877.92</v>
      </c>
      <c r="G13" s="89" t="s">
        <v>18</v>
      </c>
      <c r="H13" s="16"/>
      <c r="J13" s="70">
        <v>12.5</v>
      </c>
      <c r="K13" s="15">
        <f>J13*$E$8</f>
        <v>11412.5</v>
      </c>
      <c r="L13" s="89" t="s">
        <v>18</v>
      </c>
      <c r="M13" s="16"/>
      <c r="N13" s="88">
        <f>K13-F13</f>
        <v>-2465.42</v>
      </c>
    </row>
    <row r="14" spans="1:14" s="2" customFormat="1" x14ac:dyDescent="0.25">
      <c r="B14" s="17">
        <v>100</v>
      </c>
      <c r="C14" s="18" t="s">
        <v>19</v>
      </c>
      <c r="D14" s="19"/>
      <c r="E14" s="70">
        <f t="shared" ref="E14:E20" si="0">F14/$E$8</f>
        <v>0.21709748083242061</v>
      </c>
      <c r="F14" s="22">
        <v>198.21</v>
      </c>
      <c r="G14" s="90"/>
      <c r="H14" s="16"/>
      <c r="J14" s="70">
        <v>0.32</v>
      </c>
      <c r="K14" s="15">
        <f t="shared" ref="K14:K20" si="1">J14*$E$8</f>
        <v>292.16000000000003</v>
      </c>
      <c r="L14" s="90"/>
      <c r="M14" s="16"/>
      <c r="N14" s="88">
        <f>K14-F14</f>
        <v>93.950000000000017</v>
      </c>
    </row>
    <row r="15" spans="1:14" s="2" customFormat="1" x14ac:dyDescent="0.25">
      <c r="B15" s="17">
        <v>100</v>
      </c>
      <c r="C15" s="103" t="s">
        <v>20</v>
      </c>
      <c r="D15" s="101"/>
      <c r="E15" s="70">
        <f t="shared" si="0"/>
        <v>0.39630887185104052</v>
      </c>
      <c r="F15" s="77">
        <v>361.83</v>
      </c>
      <c r="G15" s="90"/>
      <c r="H15" s="16"/>
      <c r="J15" s="70">
        <v>0.5</v>
      </c>
      <c r="K15" s="15">
        <f t="shared" si="1"/>
        <v>456.5</v>
      </c>
      <c r="L15" s="90"/>
      <c r="M15" s="16"/>
      <c r="N15" s="88">
        <f>K15-F15</f>
        <v>94.670000000000016</v>
      </c>
    </row>
    <row r="16" spans="1:14" s="2" customFormat="1" x14ac:dyDescent="0.25">
      <c r="B16" s="17">
        <v>200</v>
      </c>
      <c r="C16" s="20" t="s">
        <v>21</v>
      </c>
      <c r="D16" s="21"/>
      <c r="E16" s="70">
        <f t="shared" si="0"/>
        <v>0.48244249726177441</v>
      </c>
      <c r="F16" s="22">
        <v>440.47</v>
      </c>
      <c r="G16" s="90"/>
      <c r="H16" s="16"/>
      <c r="J16" s="70">
        <v>0.46</v>
      </c>
      <c r="K16" s="15">
        <f t="shared" si="1"/>
        <v>419.98</v>
      </c>
      <c r="L16" s="90"/>
      <c r="M16" s="16"/>
      <c r="N16" s="88">
        <f t="shared" ref="N16:N21" si="2">K16-F16</f>
        <v>-20.490000000000009</v>
      </c>
    </row>
    <row r="17" spans="2:14" s="2" customFormat="1" x14ac:dyDescent="0.25">
      <c r="B17" s="17">
        <v>300</v>
      </c>
      <c r="C17" s="104" t="s">
        <v>22</v>
      </c>
      <c r="D17" s="105"/>
      <c r="E17" s="70">
        <f t="shared" si="0"/>
        <v>0.30152245345016432</v>
      </c>
      <c r="F17" s="15">
        <v>275.29000000000002</v>
      </c>
      <c r="G17" s="90"/>
      <c r="H17" s="16"/>
      <c r="J17" s="70">
        <v>0.33</v>
      </c>
      <c r="K17" s="15">
        <f t="shared" si="1"/>
        <v>301.29000000000002</v>
      </c>
      <c r="L17" s="90"/>
      <c r="M17" s="16"/>
      <c r="N17" s="88">
        <f t="shared" si="2"/>
        <v>26</v>
      </c>
    </row>
    <row r="18" spans="2:14" s="2" customFormat="1" x14ac:dyDescent="0.25">
      <c r="B18" s="17">
        <v>400</v>
      </c>
      <c r="C18" s="104" t="s">
        <v>23</v>
      </c>
      <c r="D18" s="105"/>
      <c r="E18" s="70">
        <f t="shared" si="0"/>
        <v>0.1206133625410734</v>
      </c>
      <c r="F18" s="15">
        <v>110.12</v>
      </c>
      <c r="G18" s="90"/>
      <c r="H18" s="16"/>
      <c r="J18" s="70">
        <v>0.18</v>
      </c>
      <c r="K18" s="15">
        <f t="shared" si="1"/>
        <v>164.34</v>
      </c>
      <c r="L18" s="90"/>
      <c r="M18" s="16"/>
      <c r="N18" s="88">
        <f t="shared" si="2"/>
        <v>54.22</v>
      </c>
    </row>
    <row r="19" spans="2:14" s="2" customFormat="1" x14ac:dyDescent="0.25">
      <c r="B19" s="17">
        <v>500</v>
      </c>
      <c r="C19" s="20" t="s">
        <v>24</v>
      </c>
      <c r="D19" s="21"/>
      <c r="E19" s="70">
        <f t="shared" si="0"/>
        <v>0.1206133625410734</v>
      </c>
      <c r="F19" s="22">
        <v>110.12</v>
      </c>
      <c r="G19" s="90"/>
      <c r="H19" s="16"/>
      <c r="J19" s="70">
        <v>0.11</v>
      </c>
      <c r="K19" s="15">
        <f t="shared" si="1"/>
        <v>100.43</v>
      </c>
      <c r="L19" s="90"/>
      <c r="M19" s="16"/>
      <c r="N19" s="88">
        <f t="shared" si="2"/>
        <v>-9.6899999999999977</v>
      </c>
    </row>
    <row r="20" spans="2:14" s="2" customFormat="1" x14ac:dyDescent="0.25">
      <c r="B20" s="17">
        <v>700</v>
      </c>
      <c r="C20" s="104" t="s">
        <v>25</v>
      </c>
      <c r="D20" s="105"/>
      <c r="E20" s="70">
        <f t="shared" si="0"/>
        <v>0.24121577217962759</v>
      </c>
      <c r="F20" s="22">
        <v>220.23</v>
      </c>
      <c r="G20" s="91"/>
      <c r="H20" s="16"/>
      <c r="J20" s="70">
        <v>0.22</v>
      </c>
      <c r="K20" s="15">
        <f t="shared" si="1"/>
        <v>200.86</v>
      </c>
      <c r="L20" s="91"/>
      <c r="M20" s="16"/>
      <c r="N20" s="88">
        <f t="shared" si="2"/>
        <v>-19.369999999999976</v>
      </c>
    </row>
    <row r="21" spans="2:14" s="2" customFormat="1" x14ac:dyDescent="0.25">
      <c r="B21" s="23"/>
      <c r="C21" s="24" t="s">
        <v>26</v>
      </c>
      <c r="D21" s="25"/>
      <c r="E21" s="71">
        <f>SUM(E13:E20)</f>
        <v>17.080164293537791</v>
      </c>
      <c r="F21" s="26">
        <f>SUM(F13:F20)</f>
        <v>15594.19</v>
      </c>
      <c r="G21" s="27"/>
      <c r="H21" s="28"/>
      <c r="J21" s="71">
        <f>SUM(J13:J20)</f>
        <v>14.620000000000001</v>
      </c>
      <c r="K21" s="26">
        <f>SUM(K13:K20)</f>
        <v>13348.060000000001</v>
      </c>
      <c r="L21" s="27"/>
      <c r="M21" s="28"/>
      <c r="N21" s="88">
        <f t="shared" si="2"/>
        <v>-2246.1299999999992</v>
      </c>
    </row>
    <row r="22" spans="2:14" s="2" customFormat="1" x14ac:dyDescent="0.25">
      <c r="B22" s="29"/>
      <c r="C22" s="30"/>
      <c r="D22" s="31"/>
      <c r="E22" s="72"/>
      <c r="F22" s="32"/>
      <c r="G22" s="64"/>
      <c r="H22" s="33"/>
      <c r="J22" s="72"/>
      <c r="K22" s="32"/>
      <c r="L22" s="64"/>
      <c r="M22" s="33"/>
      <c r="N22" s="88"/>
    </row>
    <row r="23" spans="2:14" s="2" customFormat="1" ht="17.25" x14ac:dyDescent="0.25">
      <c r="B23" s="34" t="s">
        <v>27</v>
      </c>
      <c r="C23" s="24"/>
      <c r="D23" s="25"/>
      <c r="E23" s="73" t="s">
        <v>13</v>
      </c>
      <c r="F23" s="76" t="s">
        <v>14</v>
      </c>
      <c r="G23" s="74" t="s">
        <v>15</v>
      </c>
      <c r="H23" s="35" t="s">
        <v>16</v>
      </c>
      <c r="J23" s="73" t="s">
        <v>13</v>
      </c>
      <c r="K23" s="76" t="s">
        <v>14</v>
      </c>
      <c r="L23" s="74" t="s">
        <v>15</v>
      </c>
      <c r="M23" s="35" t="s">
        <v>16</v>
      </c>
      <c r="N23" s="88"/>
    </row>
    <row r="24" spans="2:14" s="2" customFormat="1" ht="16.5" customHeight="1" x14ac:dyDescent="0.25">
      <c r="B24" s="17">
        <v>300</v>
      </c>
      <c r="C24" s="96" t="s">
        <v>28</v>
      </c>
      <c r="D24" s="97"/>
      <c r="E24" s="81">
        <f t="shared" ref="E24" si="3">F24/$E$8</f>
        <v>3.5984008762322017</v>
      </c>
      <c r="F24" s="82">
        <v>3285.34</v>
      </c>
      <c r="G24" s="92" t="s">
        <v>29</v>
      </c>
      <c r="H24" s="36"/>
      <c r="J24" s="81">
        <f t="shared" ref="J24" si="4">K24/$E$8</f>
        <v>3.5984008762322017</v>
      </c>
      <c r="K24" s="82">
        <v>3285.34</v>
      </c>
      <c r="L24" s="92" t="s">
        <v>29</v>
      </c>
      <c r="M24" s="36"/>
      <c r="N24" s="88">
        <f>K24-F24</f>
        <v>0</v>
      </c>
    </row>
    <row r="25" spans="2:14" s="2" customFormat="1" x14ac:dyDescent="0.25">
      <c r="B25" s="17">
        <v>600</v>
      </c>
      <c r="C25" s="20" t="s">
        <v>30</v>
      </c>
      <c r="D25" s="21"/>
      <c r="E25" s="83"/>
      <c r="F25" s="84"/>
      <c r="G25" s="93"/>
      <c r="H25" s="37"/>
      <c r="J25" s="83"/>
      <c r="K25" s="84"/>
      <c r="L25" s="93"/>
      <c r="M25" s="37"/>
      <c r="N25" s="88">
        <f t="shared" ref="N25:N30" si="5">K25-F25</f>
        <v>0</v>
      </c>
    </row>
    <row r="26" spans="2:14" s="2" customFormat="1" ht="15" customHeight="1" x14ac:dyDescent="0.25">
      <c r="B26" s="17"/>
      <c r="C26" s="20">
        <v>610</v>
      </c>
      <c r="D26" s="21" t="s">
        <v>31</v>
      </c>
      <c r="E26" s="81">
        <f t="shared" ref="E26:E28" si="6">F26/$E$8</f>
        <v>3.0089266155531216</v>
      </c>
      <c r="F26" s="85">
        <v>2747.15</v>
      </c>
      <c r="G26" s="93"/>
      <c r="H26" s="38"/>
      <c r="J26" s="81">
        <f t="shared" ref="J26:J28" si="7">K26/$E$8</f>
        <v>3.0089266155531216</v>
      </c>
      <c r="K26" s="85">
        <v>2747.15</v>
      </c>
      <c r="L26" s="93"/>
      <c r="M26" s="38"/>
      <c r="N26" s="88">
        <f t="shared" si="5"/>
        <v>0</v>
      </c>
    </row>
    <row r="27" spans="2:14" s="2" customFormat="1" x14ac:dyDescent="0.25">
      <c r="B27" s="17"/>
      <c r="C27" s="20">
        <v>620</v>
      </c>
      <c r="D27" s="21" t="s">
        <v>32</v>
      </c>
      <c r="E27" s="81">
        <f t="shared" si="6"/>
        <v>0.91898138006571739</v>
      </c>
      <c r="F27" s="85">
        <v>839.03</v>
      </c>
      <c r="G27" s="93"/>
      <c r="H27" s="38"/>
      <c r="J27" s="81">
        <f t="shared" si="7"/>
        <v>0.91898138006571739</v>
      </c>
      <c r="K27" s="85">
        <v>839.03</v>
      </c>
      <c r="L27" s="93"/>
      <c r="M27" s="38"/>
      <c r="N27" s="88">
        <f t="shared" si="5"/>
        <v>0</v>
      </c>
    </row>
    <row r="28" spans="2:14" s="2" customFormat="1" x14ac:dyDescent="0.25">
      <c r="B28" s="17"/>
      <c r="C28" s="20">
        <v>630</v>
      </c>
      <c r="D28" s="21" t="s">
        <v>33</v>
      </c>
      <c r="E28" s="81">
        <f t="shared" si="6"/>
        <v>7.1073384446878426E-2</v>
      </c>
      <c r="F28" s="85">
        <v>64.89</v>
      </c>
      <c r="G28" s="93"/>
      <c r="H28" s="38"/>
      <c r="J28" s="81">
        <f t="shared" si="7"/>
        <v>7.1073384446878426E-2</v>
      </c>
      <c r="K28" s="85">
        <v>64.89</v>
      </c>
      <c r="L28" s="93"/>
      <c r="M28" s="38"/>
      <c r="N28" s="88">
        <f t="shared" si="5"/>
        <v>0</v>
      </c>
    </row>
    <row r="29" spans="2:14" s="2" customFormat="1" x14ac:dyDescent="0.25">
      <c r="B29" s="99"/>
      <c r="C29" s="100"/>
      <c r="D29" s="101"/>
      <c r="E29" s="86"/>
      <c r="F29" s="85"/>
      <c r="G29" s="94"/>
      <c r="H29" s="68"/>
      <c r="J29" s="86"/>
      <c r="K29" s="85"/>
      <c r="L29" s="94"/>
      <c r="M29" s="68"/>
      <c r="N29" s="88">
        <f t="shared" si="5"/>
        <v>0</v>
      </c>
    </row>
    <row r="30" spans="2:14" s="2" customFormat="1" ht="15.75" thickBot="1" x14ac:dyDescent="0.3">
      <c r="B30" s="39"/>
      <c r="C30" s="40" t="s">
        <v>34</v>
      </c>
      <c r="D30" s="41"/>
      <c r="E30" s="65">
        <f>SUM(E24:E29)</f>
        <v>7.5973822562979185</v>
      </c>
      <c r="F30" s="42">
        <f>SUM(F24:F29)</f>
        <v>6936.41</v>
      </c>
      <c r="G30" s="43"/>
      <c r="H30" s="44"/>
      <c r="J30" s="65">
        <f>SUM(J24:J29)</f>
        <v>7.5973822562979185</v>
      </c>
      <c r="K30" s="42">
        <f>SUM(K24:K29)</f>
        <v>6936.41</v>
      </c>
      <c r="L30" s="43"/>
      <c r="M30" s="44"/>
      <c r="N30" s="88">
        <f t="shared" si="5"/>
        <v>0</v>
      </c>
    </row>
    <row r="31" spans="2:14" s="2" customFormat="1" x14ac:dyDescent="0.25">
      <c r="B31" s="45"/>
      <c r="C31" s="8"/>
      <c r="D31" s="8"/>
      <c r="E31" s="46"/>
      <c r="F31" s="47"/>
      <c r="G31" s="48"/>
      <c r="J31" s="46"/>
      <c r="K31" s="47"/>
      <c r="L31" s="48"/>
      <c r="N31" s="88"/>
    </row>
    <row r="32" spans="2:14" s="2" customFormat="1" x14ac:dyDescent="0.25">
      <c r="B32" s="98" t="s">
        <v>35</v>
      </c>
      <c r="C32" s="98"/>
      <c r="D32" s="98"/>
      <c r="E32" s="46">
        <f>E30+E21</f>
        <v>24.677546549835711</v>
      </c>
      <c r="F32" s="47">
        <f>F30+F21</f>
        <v>22530.6</v>
      </c>
      <c r="G32" s="48"/>
      <c r="J32" s="46">
        <f>J30+J21</f>
        <v>22.21738225629792</v>
      </c>
      <c r="K32" s="47">
        <f>K30+K21</f>
        <v>20284.47</v>
      </c>
      <c r="L32" s="48"/>
      <c r="N32" s="88">
        <f>K32-F32</f>
        <v>-2246.1299999999974</v>
      </c>
    </row>
    <row r="33" spans="2:14" s="2" customFormat="1" x14ac:dyDescent="0.25">
      <c r="B33" s="45" t="s">
        <v>36</v>
      </c>
      <c r="C33" s="49"/>
      <c r="D33" s="50">
        <v>0.2</v>
      </c>
      <c r="E33" s="51">
        <f>E32*D33</f>
        <v>4.9355093099671423</v>
      </c>
      <c r="F33" s="47">
        <f>F32*D33</f>
        <v>4506.12</v>
      </c>
      <c r="J33" s="51">
        <f>J32*D33</f>
        <v>4.4434764512595839</v>
      </c>
      <c r="K33" s="47">
        <f>K32*D33</f>
        <v>4056.8940000000002</v>
      </c>
      <c r="N33" s="88">
        <f t="shared" ref="N33:N34" si="8">K33-F33</f>
        <v>-449.22599999999966</v>
      </c>
    </row>
    <row r="34" spans="2:14" s="2" customFormat="1" x14ac:dyDescent="0.25">
      <c r="B34" s="8" t="s">
        <v>37</v>
      </c>
      <c r="C34" s="8"/>
      <c r="D34" s="8"/>
      <c r="E34" s="52">
        <f>E33+E32</f>
        <v>29.613055859802852</v>
      </c>
      <c r="F34" s="47">
        <f>F33+F32</f>
        <v>27036.719999999998</v>
      </c>
      <c r="G34" s="48"/>
      <c r="J34" s="52">
        <f>J33+J32</f>
        <v>26.660858707557505</v>
      </c>
      <c r="K34" s="47">
        <f>K33+K32</f>
        <v>24341.364000000001</v>
      </c>
      <c r="L34" s="48"/>
      <c r="N34" s="88">
        <f t="shared" si="8"/>
        <v>-2695.3559999999961</v>
      </c>
    </row>
    <row r="35" spans="2:14" s="2" customFormat="1" x14ac:dyDescent="0.25">
      <c r="B35" s="8" t="s">
        <v>38</v>
      </c>
      <c r="C35" s="8"/>
      <c r="D35" s="8"/>
      <c r="E35" s="66" t="s">
        <v>39</v>
      </c>
      <c r="F35" s="47">
        <f>F32*10</f>
        <v>225306</v>
      </c>
      <c r="G35" s="53"/>
      <c r="H35" s="54"/>
      <c r="J35" s="66" t="s">
        <v>40</v>
      </c>
      <c r="K35" s="47">
        <f>K32*2</f>
        <v>40568.94</v>
      </c>
      <c r="L35" s="53"/>
      <c r="M35" s="54"/>
    </row>
    <row r="36" spans="2:14" s="2" customFormat="1" ht="15.75" thickBot="1" x14ac:dyDescent="0.3">
      <c r="B36" s="8" t="s">
        <v>41</v>
      </c>
      <c r="C36" s="8"/>
      <c r="D36" s="8"/>
      <c r="E36" s="67" t="s">
        <v>39</v>
      </c>
      <c r="F36" s="55">
        <f>F34*10</f>
        <v>270367.19999999995</v>
      </c>
      <c r="G36" s="56"/>
      <c r="H36" s="57"/>
      <c r="J36" s="67" t="s">
        <v>40</v>
      </c>
      <c r="K36" s="55">
        <f>K34*2</f>
        <v>48682.728000000003</v>
      </c>
      <c r="L36" s="56"/>
      <c r="M36" s="57"/>
    </row>
    <row r="37" spans="2:14" s="2" customFormat="1" ht="15.75" x14ac:dyDescent="0.25">
      <c r="B37" s="95"/>
      <c r="C37" s="95"/>
      <c r="D37" s="95"/>
      <c r="E37" s="95"/>
      <c r="F37" s="95"/>
      <c r="G37" s="58"/>
      <c r="H37" s="59"/>
    </row>
    <row r="38" spans="2:14" s="2" customFormat="1" ht="15.75" x14ac:dyDescent="0.25">
      <c r="B38" s="59"/>
      <c r="C38" s="59"/>
      <c r="D38" s="59"/>
      <c r="E38" s="59"/>
      <c r="F38" s="59"/>
      <c r="G38" s="59"/>
      <c r="H38" s="59"/>
    </row>
    <row r="39" spans="2:14" s="2" customFormat="1" ht="15.75" x14ac:dyDescent="0.25">
      <c r="B39" s="59"/>
      <c r="C39" s="59"/>
      <c r="D39" s="59"/>
      <c r="E39" s="59"/>
      <c r="F39" s="59"/>
      <c r="G39" s="59"/>
      <c r="H39" s="59"/>
    </row>
    <row r="40" spans="2:14" s="2" customFormat="1" ht="15.75" x14ac:dyDescent="0.25">
      <c r="B40" s="59"/>
      <c r="C40" s="59"/>
      <c r="D40" s="59"/>
      <c r="E40" s="59"/>
      <c r="F40" s="59"/>
      <c r="G40" s="59"/>
      <c r="H40" s="59"/>
    </row>
    <row r="41" spans="2:14" s="2" customFormat="1" x14ac:dyDescent="0.25">
      <c r="B41" s="8" t="s">
        <v>42</v>
      </c>
      <c r="C41" s="8"/>
      <c r="D41" s="8"/>
      <c r="E41" s="8" t="s">
        <v>43</v>
      </c>
    </row>
    <row r="42" spans="2:14" s="2" customFormat="1" x14ac:dyDescent="0.25"/>
    <row r="43" spans="2:14" s="2" customFormat="1" x14ac:dyDescent="0.25">
      <c r="B43" s="60" t="s">
        <v>44</v>
      </c>
      <c r="C43" s="60"/>
      <c r="D43" s="60"/>
      <c r="E43" s="60" t="s">
        <v>44</v>
      </c>
      <c r="F43" s="60"/>
      <c r="G43" s="60"/>
    </row>
    <row r="44" spans="2:14" s="2" customFormat="1" ht="15.75" x14ac:dyDescent="0.25">
      <c r="B44" s="59"/>
      <c r="C44" s="59"/>
      <c r="D44" s="59"/>
      <c r="E44" s="59"/>
      <c r="F44" s="59"/>
      <c r="G44" s="59"/>
      <c r="H44" s="59"/>
    </row>
  </sheetData>
  <mergeCells count="14">
    <mergeCell ref="A3:H3"/>
    <mergeCell ref="C13:D13"/>
    <mergeCell ref="G13:G20"/>
    <mergeCell ref="C17:D17"/>
    <mergeCell ref="C18:D18"/>
    <mergeCell ref="C20:D20"/>
    <mergeCell ref="C15:D15"/>
    <mergeCell ref="L13:L20"/>
    <mergeCell ref="G24:G29"/>
    <mergeCell ref="L24:L29"/>
    <mergeCell ref="B37:F37"/>
    <mergeCell ref="C24:D24"/>
    <mergeCell ref="B32:D32"/>
    <mergeCell ref="B29:D29"/>
  </mergeCells>
  <pageMargins left="0.7" right="0.7" top="0.75" bottom="0.75" header="0.3" footer="0.3"/>
  <pageSetup paperSize="9" orientation="landscape" r:id="rId1"/>
  <ignoredErrors>
    <ignoredError sqref="F3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62CC2F-CFF4-471D-88C8-6553D1F7F6F5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67976F-1B30-4D9C-A5EA-75B4DC701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459A9C-B640-469A-8635-D8E21F249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Lepingu lisa 3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Kalmer Gross</dc:creator>
  <cp:keywords/>
  <dc:description/>
  <cp:lastModifiedBy>Ülle Tamm</cp:lastModifiedBy>
  <cp:revision/>
  <dcterms:created xsi:type="dcterms:W3CDTF">2014-10-23T06:57:16Z</dcterms:created>
  <dcterms:modified xsi:type="dcterms:W3CDTF">2023-06-14T05:25:38Z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0x01010040C1E66C1C12A5448E2DE15E59C4812C</vt:lpwstr>
  </property>
</Properties>
</file>